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ey.Bulichev\Desktop\"/>
    </mc:Choice>
  </mc:AlternateContent>
  <bookViews>
    <workbookView xWindow="0" yWindow="0" windowWidth="19200" windowHeight="11295"/>
  </bookViews>
  <sheets>
    <sheet name="на сайт п.45&quot;г&quot;" sheetId="1" r:id="rId1"/>
  </sheets>
  <externalReferences>
    <externalReference r:id="rId2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9" i="1" s="1"/>
  <c r="E27" i="1"/>
  <c r="D27" i="1"/>
  <c r="F26" i="1"/>
  <c r="E26" i="1"/>
  <c r="D26" i="1"/>
  <c r="F25" i="1"/>
  <c r="C25" i="1" s="1"/>
  <c r="E25" i="1"/>
  <c r="D25" i="1"/>
  <c r="E22" i="1"/>
  <c r="C22" i="1" s="1"/>
  <c r="E21" i="1"/>
  <c r="D21" i="1"/>
  <c r="C21" i="1"/>
  <c r="F20" i="1"/>
  <c r="E20" i="1"/>
  <c r="D20" i="1"/>
  <c r="C20" i="1"/>
  <c r="F19" i="1"/>
  <c r="E19" i="1"/>
  <c r="D19" i="1"/>
  <c r="C19" i="1"/>
  <c r="D18" i="1"/>
  <c r="C18" i="1" s="1"/>
  <c r="F17" i="1"/>
  <c r="F16" i="1" s="1"/>
  <c r="E17" i="1"/>
  <c r="C17" i="1" s="1"/>
  <c r="F15" i="1"/>
  <c r="C15" i="1" s="1"/>
  <c r="F14" i="1"/>
  <c r="C14" i="1"/>
  <c r="F13" i="1"/>
  <c r="C13" i="1" s="1"/>
  <c r="F12" i="1"/>
  <c r="F11" i="1" s="1"/>
  <c r="F10" i="1" s="1"/>
  <c r="E12" i="1"/>
  <c r="C12" i="1" s="1"/>
  <c r="D10" i="1"/>
  <c r="D9" i="1"/>
  <c r="D8" i="1"/>
  <c r="D7" i="1" s="1"/>
  <c r="A2" i="1"/>
  <c r="F8" i="1" l="1"/>
  <c r="F7" i="1" s="1"/>
  <c r="F23" i="1" s="1"/>
  <c r="D23" i="1"/>
  <c r="E11" i="1"/>
  <c r="C26" i="1"/>
  <c r="C27" i="1"/>
  <c r="E8" i="1"/>
  <c r="E9" i="1"/>
  <c r="C9" i="1" s="1"/>
  <c r="E16" i="1"/>
  <c r="C16" i="1" s="1"/>
  <c r="C11" i="1" l="1"/>
  <c r="E10" i="1"/>
  <c r="C10" i="1" s="1"/>
  <c r="E7" i="1"/>
  <c r="C8" i="1"/>
  <c r="E23" i="1" l="1"/>
  <c r="C7" i="1"/>
  <c r="C28" i="1" l="1"/>
  <c r="C23" i="1"/>
</calcChain>
</file>

<file path=xl/sharedStrings.xml><?xml version="1.0" encoding="utf-8"?>
<sst xmlns="http://schemas.openxmlformats.org/spreadsheetml/2006/main" count="35" uniqueCount="28">
  <si>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</si>
  <si>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</si>
  <si>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</si>
  <si>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</si>
  <si>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</si>
  <si>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</si>
  <si>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</si>
  <si>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</si>
  <si>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</si>
  <si>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</si>
  <si>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</si>
  <si>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</si>
  <si>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</si>
  <si>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Бюджетные потребители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</si>
  <si>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</si>
  <si>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</si>
  <si>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</si>
  <si>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</si>
  <si>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</si>
  <si>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</si>
  <si>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</si>
  <si>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</si>
  <si>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</si>
  <si>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</si>
  <si>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</si>
  <si>
    <t>скрыть</t>
  </si>
  <si>
    <t>ОЭС</t>
  </si>
  <si>
    <t>СМНГ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</si>
</sst>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0.000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1" applyFont="1" applyFill="1" applyBorder="1"/>
    <xf numFmtId="164" fontId="1" fillId="0" borderId="1" xfId="0" applyNumberFormat="1" applyFont="1" applyBorder="1"/>
    <xf numFmtId="0" fontId="2" fillId="0" borderId="1" xfId="1" applyFont="1" applyFill="1" applyBorder="1" applyAlignment="1">
      <alignment horizontal="right"/>
    </xf>
    <xf numFmtId="164" fontId="2" fillId="0" borderId="1" xfId="0" applyNumberFormat="1" applyFont="1" applyBorder="1"/>
    <xf numFmtId="0" fontId="1" fillId="0" borderId="1" xfId="1" applyFont="1" applyFill="1" applyBorder="1" applyAlignment="1">
      <alignment horizontal="left"/>
    </xf>
    <xf numFmtId="0" fontId="1" fillId="0" borderId="1" xfId="0" applyFont="1" applyBorder="1"/>
    <xf numFmtId="3" fontId="3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6" fillId="2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1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Табл электро - 03-04-2005г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2/&#1054;&#1090;&#1095;&#1077;&#1090;%20&#1079;&#1072;%20&#1084;&#1077;&#1089;&#1103;&#1094;%20-10.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 население"/>
      <sheetName val="46-Э новая"/>
      <sheetName val="46-ЭЭ"/>
      <sheetName val="9-ПС"/>
      <sheetName val="Мониторинг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>
        <row r="4">
          <cell r="A4" t="str">
            <v>Октябрь 2022г.</v>
          </cell>
        </row>
        <row r="15">
          <cell r="C15">
            <v>1.1160000000000001</v>
          </cell>
        </row>
        <row r="16">
          <cell r="C16">
            <v>445</v>
          </cell>
        </row>
        <row r="20">
          <cell r="G20">
            <v>1.595</v>
          </cell>
          <cell r="H20">
            <v>0.08</v>
          </cell>
        </row>
        <row r="22">
          <cell r="G22">
            <v>199.31100000000001</v>
          </cell>
          <cell r="H22">
            <v>385.00400000000002</v>
          </cell>
          <cell r="I22">
            <v>369.279</v>
          </cell>
        </row>
        <row r="24">
          <cell r="H24">
            <v>3.9540000000000002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6">
          <cell r="E56">
            <v>2001</v>
          </cell>
          <cell r="F56">
            <v>1807</v>
          </cell>
        </row>
      </sheetData>
      <sheetData sheetId="20"/>
      <sheetData sheetId="21"/>
      <sheetData sheetId="22"/>
      <sheetData sheetId="23">
        <row r="9">
          <cell r="I9">
            <v>0</v>
          </cell>
        </row>
        <row r="10">
          <cell r="I10">
            <v>0</v>
          </cell>
        </row>
        <row r="22">
          <cell r="I22">
            <v>343</v>
          </cell>
        </row>
        <row r="23">
          <cell r="I23">
            <v>0</v>
          </cell>
        </row>
        <row r="53">
          <cell r="F53">
            <v>453864</v>
          </cell>
          <cell r="G53">
            <v>1876595</v>
          </cell>
          <cell r="H53">
            <v>2476441.7799999998</v>
          </cell>
        </row>
        <row r="56">
          <cell r="E56">
            <v>1645814</v>
          </cell>
          <cell r="F56">
            <v>213122</v>
          </cell>
          <cell r="G56">
            <v>10002</v>
          </cell>
          <cell r="H56">
            <v>2490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110">
          <cell r="F110">
            <v>1814.5967800000001</v>
          </cell>
        </row>
        <row r="153">
          <cell r="G153">
            <v>1645.8140000000001</v>
          </cell>
        </row>
        <row r="154">
          <cell r="D154">
            <v>200.90600000000001</v>
          </cell>
          <cell r="E154">
            <v>389.03800000000001</v>
          </cell>
          <cell r="F154">
            <v>369.279</v>
          </cell>
        </row>
        <row r="155">
          <cell r="D155">
            <v>867.89200000000005</v>
          </cell>
          <cell r="E155">
            <v>1830.635</v>
          </cell>
          <cell r="F155">
            <v>2847.0947799999999</v>
          </cell>
          <cell r="G155">
            <v>1645.8140000000001</v>
          </cell>
        </row>
        <row r="173">
          <cell r="E173">
            <v>344.483</v>
          </cell>
          <cell r="F173">
            <v>120.349</v>
          </cell>
        </row>
      </sheetData>
      <sheetData sheetId="31"/>
      <sheetData sheetId="32"/>
      <sheetData sheetId="33"/>
      <sheetData sheetId="34">
        <row r="21">
          <cell r="H21">
            <v>15083</v>
          </cell>
        </row>
        <row r="22">
          <cell r="H22">
            <v>2241</v>
          </cell>
        </row>
        <row r="23">
          <cell r="H23">
            <v>5833</v>
          </cell>
        </row>
        <row r="24">
          <cell r="H24">
            <v>4893</v>
          </cell>
        </row>
      </sheetData>
      <sheetData sheetId="35"/>
      <sheetData sheetId="36"/>
      <sheetData sheetId="37">
        <row r="2">
          <cell r="A2" t="str">
            <v>Октябрь 2022г.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:F2"/>
    </sheetView>
  </sheetViews>
  <sheetFormatPr defaultRowHeight="12.75" x14ac:dyDescent="0.2"/>
  <cols>
    <col min="1" max="1" width="6.7109375" style="2" customWidth="1"/>
    <col min="2" max="2" width="45.28515625" style="2" customWidth="1"/>
    <col min="3" max="6" width="13.140625" style="2" customWidth="1"/>
    <col min="7" max="7" width="9.140625" style="2"/>
    <col min="8" max="8" width="9.140625" style="2" customWidth="1"/>
    <col min="9" max="16384" width="9.140625" style="2"/>
  </cols>
  <sheetData>
    <row r="1" spans="1:7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7" ht="14.25" x14ac:dyDescent="0.2">
      <c r="A2" s="29" t="str">
        <f>[1]стр.1!A4</f>
        <v>Октябрь 2022г.</v>
      </c>
      <c r="B2" s="29"/>
      <c r="C2" s="29"/>
      <c r="D2" s="29"/>
      <c r="E2" s="29"/>
      <c r="F2" s="29"/>
    </row>
    <row r="3" spans="1:7" ht="15" x14ac:dyDescent="0.25">
      <c r="A3" s="1" t="s">
        <v>1</v>
      </c>
    </row>
    <row r="5" spans="1:7" ht="35.25" customHeight="1" x14ac:dyDescent="0.2">
      <c r="A5" s="30" t="s">
        <v>2</v>
      </c>
      <c r="B5" s="31" t="s">
        <v>3</v>
      </c>
      <c r="C5" s="33" t="s">
        <v>4</v>
      </c>
      <c r="D5" s="33"/>
      <c r="E5" s="33"/>
      <c r="F5" s="33"/>
    </row>
    <row r="6" spans="1:7" ht="15" x14ac:dyDescent="0.25">
      <c r="A6" s="30"/>
      <c r="B6" s="32"/>
      <c r="C6" s="3" t="s">
        <v>5</v>
      </c>
      <c r="D6" s="4" t="s">
        <v>6</v>
      </c>
      <c r="E6" s="4" t="s">
        <v>7</v>
      </c>
      <c r="F6" s="4" t="s">
        <v>8</v>
      </c>
    </row>
    <row r="7" spans="1:7" ht="20.25" customHeight="1" x14ac:dyDescent="0.2">
      <c r="A7" s="5" t="s">
        <v>9</v>
      </c>
      <c r="B7" s="6" t="s">
        <v>10</v>
      </c>
      <c r="C7" s="7">
        <f t="shared" ref="C7:C21" si="0">+D7+E7+F7</f>
        <v>2278.9199999999992</v>
      </c>
      <c r="D7" s="7">
        <f>D8+D9</f>
        <v>666.98599999999988</v>
      </c>
      <c r="E7" s="7">
        <f>E8+E9</f>
        <v>1082.0309999999999</v>
      </c>
      <c r="F7" s="7">
        <f>F8+F9</f>
        <v>529.90299999999957</v>
      </c>
    </row>
    <row r="8" spans="1:7" ht="20.25" customHeight="1" x14ac:dyDescent="0.25">
      <c r="A8" s="5"/>
      <c r="B8" s="8" t="s">
        <v>11</v>
      </c>
      <c r="C8" s="9">
        <f t="shared" si="0"/>
        <v>2057.4569999999994</v>
      </c>
      <c r="D8" s="9">
        <f>D26-D17-D14-D11</f>
        <v>453.86399999999998</v>
      </c>
      <c r="E8" s="9">
        <f>E26-E17-E14-E11</f>
        <v>1074.03</v>
      </c>
      <c r="F8" s="9">
        <f>F26-F17-F14-F11</f>
        <v>529.56299999999953</v>
      </c>
    </row>
    <row r="9" spans="1:7" ht="20.25" customHeight="1" x14ac:dyDescent="0.25">
      <c r="A9" s="5"/>
      <c r="B9" s="8" t="s">
        <v>12</v>
      </c>
      <c r="C9" s="9">
        <f t="shared" si="0"/>
        <v>221.46299999999985</v>
      </c>
      <c r="D9" s="9">
        <f>D27-D18</f>
        <v>213.12199999999984</v>
      </c>
      <c r="E9" s="9">
        <f>E27-E12</f>
        <v>8.0010000000000012</v>
      </c>
      <c r="F9" s="9">
        <f>F27-F15-F12</f>
        <v>0.3400000000000003</v>
      </c>
    </row>
    <row r="10" spans="1:7" ht="20.25" customHeight="1" x14ac:dyDescent="0.2">
      <c r="A10" s="5"/>
      <c r="B10" s="10" t="s">
        <v>13</v>
      </c>
      <c r="C10" s="7">
        <f>+D10+E10+F10</f>
        <v>464.83199999999999</v>
      </c>
      <c r="D10" s="7">
        <f>D11+D12</f>
        <v>0</v>
      </c>
      <c r="E10" s="7">
        <f>E11+E12</f>
        <v>344.483</v>
      </c>
      <c r="F10" s="7">
        <f>F11+F12</f>
        <v>120.349</v>
      </c>
    </row>
    <row r="11" spans="1:7" ht="20.25" customHeight="1" x14ac:dyDescent="0.25">
      <c r="A11" s="5"/>
      <c r="B11" s="8" t="s">
        <v>11</v>
      </c>
      <c r="C11" s="9">
        <f>D11+E11+F11</f>
        <v>461.024</v>
      </c>
      <c r="D11" s="9"/>
      <c r="E11" s="9">
        <f>'[1]46-ЭЭ'!E173-E12</f>
        <v>342.48200000000003</v>
      </c>
      <c r="F11" s="9">
        <f>'[1]46-ЭЭ'!F173-F12</f>
        <v>118.542</v>
      </c>
    </row>
    <row r="12" spans="1:7" ht="20.25" customHeight="1" x14ac:dyDescent="0.25">
      <c r="A12" s="5"/>
      <c r="B12" s="8" t="s">
        <v>12</v>
      </c>
      <c r="C12" s="9">
        <f>D12+E12+F12</f>
        <v>3.8079999999999998</v>
      </c>
      <c r="D12" s="9"/>
      <c r="E12" s="9">
        <f>[1]стр.19!E56/1000</f>
        <v>2.0009999999999999</v>
      </c>
      <c r="F12" s="9">
        <f>[1]стр.19!F56/1000</f>
        <v>1.8069999999999999</v>
      </c>
    </row>
    <row r="13" spans="1:7" ht="20.25" customHeight="1" x14ac:dyDescent="0.2">
      <c r="A13" s="5" t="s">
        <v>14</v>
      </c>
      <c r="B13" s="11" t="s">
        <v>15</v>
      </c>
      <c r="C13" s="7">
        <f t="shared" si="0"/>
        <v>1814.5967800000001</v>
      </c>
      <c r="D13" s="7"/>
      <c r="E13" s="7"/>
      <c r="F13" s="7">
        <f>'[1]46-ЭЭ'!F110</f>
        <v>1814.5967800000001</v>
      </c>
      <c r="G13" s="12"/>
    </row>
    <row r="14" spans="1:7" ht="20.25" customHeight="1" x14ac:dyDescent="0.25">
      <c r="A14" s="5"/>
      <c r="B14" s="8" t="s">
        <v>11</v>
      </c>
      <c r="C14" s="9">
        <f t="shared" si="0"/>
        <v>1814.25378</v>
      </c>
      <c r="D14" s="7"/>
      <c r="E14" s="7"/>
      <c r="F14" s="9">
        <f>F13-F15</f>
        <v>1814.25378</v>
      </c>
    </row>
    <row r="15" spans="1:7" ht="20.25" customHeight="1" x14ac:dyDescent="0.25">
      <c r="A15" s="5"/>
      <c r="B15" s="8" t="s">
        <v>12</v>
      </c>
      <c r="C15" s="9">
        <f t="shared" si="0"/>
        <v>0.34300000000000003</v>
      </c>
      <c r="D15" s="9"/>
      <c r="E15" s="9"/>
      <c r="F15" s="9">
        <f>([1]стр.23!I9+[1]стр.23!I10+[1]стр.23!I22+[1]стр.23!I23)/1000</f>
        <v>0.34300000000000003</v>
      </c>
    </row>
    <row r="16" spans="1:7" ht="20.25" customHeight="1" x14ac:dyDescent="0.2">
      <c r="A16" s="5" t="s">
        <v>16</v>
      </c>
      <c r="B16" s="11" t="s">
        <v>17</v>
      </c>
      <c r="C16" s="7">
        <f>+D16+E16+F16</f>
        <v>28.05</v>
      </c>
      <c r="D16" s="7"/>
      <c r="E16" s="7">
        <f>E17</f>
        <v>15.083</v>
      </c>
      <c r="F16" s="7">
        <f>F17</f>
        <v>12.967000000000001</v>
      </c>
    </row>
    <row r="17" spans="1:9" ht="20.25" customHeight="1" x14ac:dyDescent="0.25">
      <c r="A17" s="5"/>
      <c r="B17" s="8" t="s">
        <v>11</v>
      </c>
      <c r="C17" s="9">
        <f t="shared" si="0"/>
        <v>28.05</v>
      </c>
      <c r="D17" s="7"/>
      <c r="E17" s="9">
        <f>('[1]по тарифам '!H21)/1000</f>
        <v>15.083</v>
      </c>
      <c r="F17" s="9">
        <f>('[1]по тарифам '!H22+'[1]по тарифам '!H23+'[1]по тарифам '!H24)/1000</f>
        <v>12.967000000000001</v>
      </c>
    </row>
    <row r="18" spans="1:9" ht="72" customHeight="1" x14ac:dyDescent="0.2">
      <c r="A18" s="5" t="s">
        <v>18</v>
      </c>
      <c r="B18" s="13" t="s">
        <v>19</v>
      </c>
      <c r="C18" s="7">
        <f>+D18+E18+F18</f>
        <v>1645.8140000000001</v>
      </c>
      <c r="D18" s="7">
        <f>'[1]46-ЭЭ'!G153</f>
        <v>1645.8140000000001</v>
      </c>
      <c r="E18" s="7"/>
      <c r="F18" s="7"/>
    </row>
    <row r="19" spans="1:9" ht="42.75" x14ac:dyDescent="0.2">
      <c r="A19" s="14" t="s">
        <v>20</v>
      </c>
      <c r="B19" s="13" t="s">
        <v>21</v>
      </c>
      <c r="C19" s="7">
        <f t="shared" si="0"/>
        <v>959.22299999999996</v>
      </c>
      <c r="D19" s="7">
        <f>'[1]46-ЭЭ'!D154</f>
        <v>200.90600000000001</v>
      </c>
      <c r="E19" s="7">
        <f>'[1]46-ЭЭ'!E154</f>
        <v>389.03800000000001</v>
      </c>
      <c r="F19" s="7">
        <f>'[1]46-ЭЭ'!F154</f>
        <v>369.279</v>
      </c>
    </row>
    <row r="20" spans="1:9" ht="20.25" customHeight="1" x14ac:dyDescent="0.25">
      <c r="A20" s="14"/>
      <c r="B20" s="8" t="s">
        <v>11</v>
      </c>
      <c r="C20" s="9">
        <f>+D20+E20+F20</f>
        <v>953.59400000000005</v>
      </c>
      <c r="D20" s="9">
        <f>[1]стр.1!G22</f>
        <v>199.31100000000001</v>
      </c>
      <c r="E20" s="9">
        <f>[1]стр.1!H22</f>
        <v>385.00400000000002</v>
      </c>
      <c r="F20" s="9">
        <f>[1]стр.1!I22</f>
        <v>369.279</v>
      </c>
    </row>
    <row r="21" spans="1:9" ht="20.25" customHeight="1" x14ac:dyDescent="0.25">
      <c r="A21" s="14"/>
      <c r="B21" s="8" t="s">
        <v>12</v>
      </c>
      <c r="C21" s="9">
        <f t="shared" si="0"/>
        <v>1.675</v>
      </c>
      <c r="D21" s="9">
        <f>[1]стр.1!G20</f>
        <v>1.595</v>
      </c>
      <c r="E21" s="9">
        <f>[1]стр.1!H20</f>
        <v>0.08</v>
      </c>
      <c r="F21" s="7"/>
    </row>
    <row r="22" spans="1:9" ht="20.25" customHeight="1" x14ac:dyDescent="0.25">
      <c r="A22" s="14"/>
      <c r="B22" s="15" t="s">
        <v>22</v>
      </c>
      <c r="C22" s="9">
        <f>+D22+E22+F22</f>
        <v>3.9540000000000002</v>
      </c>
      <c r="D22" s="7"/>
      <c r="E22" s="9">
        <f>[1]стр.1!H24</f>
        <v>3.9540000000000002</v>
      </c>
      <c r="F22" s="7"/>
    </row>
    <row r="23" spans="1:9" ht="20.25" customHeight="1" x14ac:dyDescent="0.2">
      <c r="A23" s="16"/>
      <c r="B23" s="17" t="s">
        <v>23</v>
      </c>
      <c r="C23" s="7">
        <f>C7+C13+C16+C18+C19+C10</f>
        <v>7191.4357799999998</v>
      </c>
      <c r="D23" s="7">
        <f>D7+D13+D16+D18+D19+D10</f>
        <v>2513.7060000000001</v>
      </c>
      <c r="E23" s="7">
        <f>E7+E13+E16+E18+E19+E10</f>
        <v>1830.635</v>
      </c>
      <c r="F23" s="7">
        <f>F7+F13+F16+F18+F19+F10</f>
        <v>2847.0947799999999</v>
      </c>
      <c r="H23" s="18"/>
      <c r="I23" s="18"/>
    </row>
    <row r="24" spans="1:9" ht="12" customHeight="1" x14ac:dyDescent="0.2"/>
    <row r="25" spans="1:9" hidden="1" x14ac:dyDescent="0.2">
      <c r="A25" s="34"/>
      <c r="B25" s="19" t="s">
        <v>24</v>
      </c>
      <c r="C25" s="20">
        <f>D25+E25+F25</f>
        <v>7191.4357799999998</v>
      </c>
      <c r="D25" s="20">
        <f>'[1]46-ЭЭ'!D155+'[1]46-ЭЭ'!G155</f>
        <v>2513.7060000000001</v>
      </c>
      <c r="E25" s="20">
        <f>'[1]46-ЭЭ'!E155</f>
        <v>1830.635</v>
      </c>
      <c r="F25" s="20">
        <f>'[1]46-ЭЭ'!F155</f>
        <v>2847.0947799999999</v>
      </c>
      <c r="G25" s="27" t="s">
        <v>25</v>
      </c>
      <c r="I25" s="18"/>
    </row>
    <row r="26" spans="1:9" hidden="1" x14ac:dyDescent="0.2">
      <c r="A26" s="34"/>
      <c r="B26" s="19" t="s">
        <v>26</v>
      </c>
      <c r="C26" s="21">
        <f>D26+E26+F26</f>
        <v>4360.78478</v>
      </c>
      <c r="D26" s="21">
        <f>[1]стр.23!F53/1000</f>
        <v>453.86399999999998</v>
      </c>
      <c r="E26" s="21">
        <f>[1]стр.23!G53/1000-[1]стр.1!C16</f>
        <v>1431.595</v>
      </c>
      <c r="F26" s="22">
        <f>[1]стр.23!H53/1000-[1]стр.1!C15</f>
        <v>2475.3257799999997</v>
      </c>
      <c r="G26" s="27"/>
    </row>
    <row r="27" spans="1:9" hidden="1" x14ac:dyDescent="0.2">
      <c r="A27" s="34"/>
      <c r="B27" s="19" t="s">
        <v>27</v>
      </c>
      <c r="C27" s="21">
        <f>D27+E27+F27</f>
        <v>1871.4279999999999</v>
      </c>
      <c r="D27" s="21">
        <f>([1]стр.23!F56+[1]стр.23!E56)/1000</f>
        <v>1858.9359999999999</v>
      </c>
      <c r="E27" s="21">
        <f>[1]стр.23!G56/1000</f>
        <v>10.002000000000001</v>
      </c>
      <c r="F27" s="21">
        <f>[1]стр.23!H56/1000</f>
        <v>2.4900000000000002</v>
      </c>
      <c r="G27" s="27"/>
    </row>
    <row r="28" spans="1:9" hidden="1" x14ac:dyDescent="0.2">
      <c r="C28" s="18">
        <f>C7+C13+C16+C18</f>
        <v>5767.3807799999995</v>
      </c>
    </row>
    <row r="30" spans="1:9" x14ac:dyDescent="0.2">
      <c r="A30" s="23"/>
      <c r="C30" s="24"/>
      <c r="D30" s="21"/>
      <c r="E30" s="21"/>
      <c r="F30" s="21"/>
    </row>
    <row r="31" spans="1:9" x14ac:dyDescent="0.2">
      <c r="C31" s="21"/>
      <c r="D31" s="21"/>
      <c r="E31" s="21"/>
      <c r="F31" s="21"/>
    </row>
    <row r="32" spans="1:9" x14ac:dyDescent="0.2">
      <c r="C32" s="18"/>
    </row>
    <row r="33" spans="5:6" x14ac:dyDescent="0.2">
      <c r="E33" s="21"/>
      <c r="F33" s="21"/>
    </row>
    <row r="34" spans="5:6" s="25" customFormat="1" ht="14.25" x14ac:dyDescent="0.2"/>
    <row r="38" spans="5:6" s="26" customFormat="1" ht="11.25" x14ac:dyDescent="0.2"/>
    <row r="39" spans="5:6" s="26" customFormat="1" ht="11.25" x14ac:dyDescent="0.2"/>
  </sheetData>
  <mergeCells count="7">
    <mergeCell ref="G25:G27"/>
    <mergeCell ref="A1:F1"/>
    <mergeCell ref="A2:F2"/>
    <mergeCell ref="A5:A6"/>
    <mergeCell ref="B5:B6"/>
    <mergeCell ref="C5:F5"/>
    <mergeCell ref="A25:A27"/>
  </mergeCells>
  <pageMargins left="1.8897637795275593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п.45"г"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Булычев Сергей Владимирович</cp:lastModifiedBy>
  <dcterms:created xsi:type="dcterms:W3CDTF">2022-11-02T04:27:38Z</dcterms:created>
  <dcterms:modified xsi:type="dcterms:W3CDTF">2022-11-02T05:53:16Z</dcterms:modified>
</cp:coreProperties>
</file>