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ovaEE\Desktop\Отчет за месяц корректир. сент 2018г\Отчеты\Раскрытие информации\2020\"/>
    </mc:Choice>
  </mc:AlternateContent>
  <bookViews>
    <workbookView xWindow="0" yWindow="0" windowWidth="19170" windowHeight="10020"/>
  </bookViews>
  <sheets>
    <sheet name="на сайт п.45&quot;г&quot;" sheetId="1" r:id="rId1"/>
  </sheets>
  <externalReferences>
    <externalReference r:id="rId2"/>
    <externalReference r:id="rId3"/>
  </externalReferences>
  <definedNames>
    <definedName name="org">[2]Титульный!$G$16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D9" i="1" s="1"/>
  <c r="C9" i="1" s="1"/>
  <c r="C24" i="1"/>
  <c r="F23" i="1"/>
  <c r="E23" i="1"/>
  <c r="D23" i="1"/>
  <c r="D8" i="1" s="1"/>
  <c r="F22" i="1"/>
  <c r="E22" i="1"/>
  <c r="D22" i="1"/>
  <c r="C22" i="1"/>
  <c r="E19" i="1"/>
  <c r="C19" i="1" s="1"/>
  <c r="E18" i="1"/>
  <c r="D18" i="1"/>
  <c r="C18" i="1" s="1"/>
  <c r="F17" i="1"/>
  <c r="E17" i="1"/>
  <c r="D17" i="1"/>
  <c r="C17" i="1" s="1"/>
  <c r="F16" i="1"/>
  <c r="E16" i="1"/>
  <c r="D16" i="1"/>
  <c r="C16" i="1" s="1"/>
  <c r="D15" i="1"/>
  <c r="C15" i="1"/>
  <c r="F14" i="1"/>
  <c r="F13" i="1" s="1"/>
  <c r="E14" i="1"/>
  <c r="C14" i="1" s="1"/>
  <c r="E13" i="1"/>
  <c r="F12" i="1"/>
  <c r="C12" i="1" s="1"/>
  <c r="F11" i="1"/>
  <c r="C11" i="1" s="1"/>
  <c r="F10" i="1"/>
  <c r="C10" i="1" s="1"/>
  <c r="F9" i="1"/>
  <c r="E9" i="1"/>
  <c r="E8" i="1"/>
  <c r="E7" i="1"/>
  <c r="E20" i="1" s="1"/>
  <c r="D7" i="1" l="1"/>
  <c r="C13" i="1"/>
  <c r="F8" i="1"/>
  <c r="F7" i="1" s="1"/>
  <c r="F20" i="1" s="1"/>
  <c r="C8" i="1" l="1"/>
  <c r="D20" i="1"/>
  <c r="C7" i="1"/>
  <c r="C25" i="1" l="1"/>
  <c r="C20" i="1"/>
</calcChain>
</file>

<file path=xl/sharedStrings.xml><?xml version="1.0" encoding="utf-8"?>
<sst xmlns="http://schemas.openxmlformats.org/spreadsheetml/2006/main" count="32" uniqueCount="27">
  <si>
    <t xml:space="preserve">Объем фактического полезного отпуска электроэнергии и мощности по тарифным группам                                                                                   в разрезе территориальных сетевых организаций по уровням напряжения. </t>
  </si>
  <si>
    <t>декабрь  2020г.</t>
  </si>
  <si>
    <t>п.45"г"</t>
  </si>
  <si>
    <t>№ п.п.</t>
  </si>
  <si>
    <t>Группы потребителей</t>
  </si>
  <si>
    <t>Объем  полезного отпуска электроэнергии,                                          тыс. кВтч.</t>
  </si>
  <si>
    <t>всего</t>
  </si>
  <si>
    <t>СН-1</t>
  </si>
  <si>
    <t>СН-2</t>
  </si>
  <si>
    <t>НН</t>
  </si>
  <si>
    <t>1.</t>
  </si>
  <si>
    <t>Прочие   потребители</t>
  </si>
  <si>
    <t>ООО "Охинские электрические сети"</t>
  </si>
  <si>
    <t xml:space="preserve">ООО "РН-Сахалинморнефтегаз" </t>
  </si>
  <si>
    <t>2.</t>
  </si>
  <si>
    <t>Население</t>
  </si>
  <si>
    <t>3.</t>
  </si>
  <si>
    <t>Потребители, имеющие право на льготы</t>
  </si>
  <si>
    <t>4.</t>
  </si>
  <si>
    <t>Покупатели, энергоринимающие устройства которых присоеденены к электрическим сетям сетевых организаций через энергетические установки производителя электрической энергии</t>
  </si>
  <si>
    <t>5.</t>
  </si>
  <si>
    <t>Сетевые организаци, приобретающие электроэнергию для компенсации потерь в электрических сетях</t>
  </si>
  <si>
    <t>АО "Оборонэнерго"</t>
  </si>
  <si>
    <t>ИТОГО</t>
  </si>
  <si>
    <t>ПО +Потери</t>
  </si>
  <si>
    <t>ОЭС</t>
  </si>
  <si>
    <t>СМНГ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</si>
</sst>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1" applyFont="1" applyFill="1" applyBorder="1"/>
    <xf numFmtId="164" fontId="1" fillId="0" borderId="1" xfId="0" applyNumberFormat="1" applyFont="1" applyBorder="1"/>
    <xf numFmtId="0" fontId="2" fillId="0" borderId="1" xfId="1" applyFont="1" applyFill="1" applyBorder="1" applyAlignment="1">
      <alignment horizontal="right"/>
    </xf>
    <xf numFmtId="164" fontId="2" fillId="0" borderId="1" xfId="0" applyNumberFormat="1" applyFont="1" applyBorder="1"/>
    <xf numFmtId="0" fontId="1" fillId="0" borderId="1" xfId="0" applyFont="1" applyBorder="1"/>
    <xf numFmtId="3" fontId="3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5" fontId="6" fillId="2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1" fillId="0" borderId="0" xfId="0" applyFont="1"/>
    <xf numFmtId="0" fontId="7" fillId="0" borderId="0" xfId="0" applyFont="1"/>
  </cellXfs>
  <cellStyles count="2">
    <cellStyle name="Обычный" xfId="0" builtinId="0"/>
    <cellStyle name="Обычный_Табл электро - 03-04-2005г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0/&#1054;&#1090;&#1095;&#1077;&#1090;%20&#1079;&#1072;%20&#1084;&#1077;&#1089;&#1103;&#1094;%20-12.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0/&#1052;&#1086;&#1080;%20&#1076;&#1086;&#1082;&#1091;&#1084;&#1077;&#1085;&#1090;&#1099;/&#1053;&#1080;&#1082;&#1086;&#1083;&#1072;&#1077;&#1074;&#1072;/&#1054;&#1058;&#1063;&#1045;&#1058;&#1067;/&#1060;&#1086;&#1088;&#1084;&#1072;%2046/2006-2013/&#1060;&#1086;&#1088;&#1084;&#1072;%2046-&#1069;&#1069;%20-%202013/46EE.ST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Э"/>
      <sheetName val="9-ПС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>
        <row r="15">
          <cell r="C15">
            <v>1.409</v>
          </cell>
        </row>
        <row r="16">
          <cell r="C16">
            <v>336</v>
          </cell>
        </row>
        <row r="20">
          <cell r="G20">
            <v>186.88800000000001</v>
          </cell>
          <cell r="H20">
            <v>9.3569999999999993</v>
          </cell>
        </row>
        <row r="22">
          <cell r="G22">
            <v>299.28899999999999</v>
          </cell>
          <cell r="H22">
            <v>578.13</v>
          </cell>
          <cell r="I22">
            <v>554.51700000000005</v>
          </cell>
        </row>
        <row r="24">
          <cell r="H24">
            <v>11.048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I9">
            <v>0</v>
          </cell>
        </row>
        <row r="10">
          <cell r="I10">
            <v>0</v>
          </cell>
        </row>
        <row r="22">
          <cell r="I22">
            <v>484</v>
          </cell>
        </row>
        <row r="23">
          <cell r="I23">
            <v>0</v>
          </cell>
        </row>
        <row r="45">
          <cell r="E45">
            <v>2356235</v>
          </cell>
        </row>
        <row r="53">
          <cell r="F53">
            <v>558882</v>
          </cell>
          <cell r="G53">
            <v>1836601</v>
          </cell>
          <cell r="H53">
            <v>2756536.31</v>
          </cell>
        </row>
        <row r="56">
          <cell r="F56">
            <v>734743</v>
          </cell>
          <cell r="G56">
            <v>34856</v>
          </cell>
          <cell r="H56">
            <v>11022</v>
          </cell>
        </row>
      </sheetData>
      <sheetData sheetId="24"/>
      <sheetData sheetId="25"/>
      <sheetData sheetId="26"/>
      <sheetData sheetId="27"/>
      <sheetData sheetId="28">
        <row r="112">
          <cell r="F112">
            <v>1948.0473099999999</v>
          </cell>
        </row>
        <row r="155">
          <cell r="G155">
            <v>2356.2350000000001</v>
          </cell>
        </row>
        <row r="156">
          <cell r="D156">
            <v>486.17700000000002</v>
          </cell>
          <cell r="E156">
            <v>598.53499999999997</v>
          </cell>
          <cell r="F156">
            <v>554.51700000000005</v>
          </cell>
        </row>
        <row r="157">
          <cell r="D157">
            <v>1779.8019999999999</v>
          </cell>
          <cell r="E157">
            <v>2133.9920000000002</v>
          </cell>
          <cell r="F157">
            <v>3320.6663100000001</v>
          </cell>
          <cell r="G157">
            <v>2356.2350000000001</v>
          </cell>
        </row>
      </sheetData>
      <sheetData sheetId="29"/>
      <sheetData sheetId="30"/>
      <sheetData sheetId="31">
        <row r="14">
          <cell r="F14">
            <v>16196</v>
          </cell>
        </row>
        <row r="15">
          <cell r="F15">
            <v>5328</v>
          </cell>
        </row>
        <row r="16">
          <cell r="F16">
            <v>5891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/>
      <sheetData sheetId="1"/>
      <sheetData sheetId="2">
        <row r="16">
          <cell r="G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B30" sqref="B30"/>
    </sheetView>
  </sheetViews>
  <sheetFormatPr defaultRowHeight="12.75" x14ac:dyDescent="0.2"/>
  <cols>
    <col min="1" max="1" width="6.7109375" style="4" customWidth="1"/>
    <col min="2" max="2" width="45.28515625" style="4" customWidth="1"/>
    <col min="3" max="6" width="13.140625" style="4" customWidth="1"/>
    <col min="7" max="7" width="9.140625" style="4"/>
    <col min="8" max="8" width="9.140625" style="4" customWidth="1"/>
    <col min="9" max="16384" width="9.140625" style="4"/>
  </cols>
  <sheetData>
    <row r="1" spans="1:7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7" ht="14.25" x14ac:dyDescent="0.2">
      <c r="A2" s="3" t="s">
        <v>1</v>
      </c>
      <c r="B2" s="3"/>
      <c r="C2" s="3"/>
      <c r="D2" s="3"/>
      <c r="E2" s="3"/>
      <c r="F2" s="3"/>
    </row>
    <row r="3" spans="1:7" ht="15" x14ac:dyDescent="0.25">
      <c r="A3" s="2" t="s">
        <v>2</v>
      </c>
    </row>
    <row r="5" spans="1:7" ht="35.25" customHeight="1" x14ac:dyDescent="0.2">
      <c r="A5" s="5" t="s">
        <v>3</v>
      </c>
      <c r="B5" s="6" t="s">
        <v>4</v>
      </c>
      <c r="C5" s="7" t="s">
        <v>5</v>
      </c>
      <c r="D5" s="7"/>
      <c r="E5" s="7"/>
      <c r="F5" s="7"/>
    </row>
    <row r="6" spans="1:7" ht="15" x14ac:dyDescent="0.25">
      <c r="A6" s="5"/>
      <c r="B6" s="8"/>
      <c r="C6" s="9" t="s">
        <v>6</v>
      </c>
      <c r="D6" s="10" t="s">
        <v>7</v>
      </c>
      <c r="E6" s="10" t="s">
        <v>8</v>
      </c>
      <c r="F6" s="10" t="s">
        <v>9</v>
      </c>
    </row>
    <row r="7" spans="1:7" ht="20.25" customHeight="1" x14ac:dyDescent="0.2">
      <c r="A7" s="11" t="s">
        <v>10</v>
      </c>
      <c r="B7" s="12" t="s">
        <v>11</v>
      </c>
      <c r="C7" s="13">
        <f t="shared" ref="C7:C18" si="0">+D7+E7+F7</f>
        <v>3619.7690000000002</v>
      </c>
      <c r="D7" s="13">
        <f>D8+D9</f>
        <v>1293.625</v>
      </c>
      <c r="E7" s="13">
        <f>E8+E9</f>
        <v>1519.2610000000002</v>
      </c>
      <c r="F7" s="13">
        <f>F8+F9</f>
        <v>806.88299999999981</v>
      </c>
    </row>
    <row r="8" spans="1:7" ht="20.25" customHeight="1" x14ac:dyDescent="0.25">
      <c r="A8" s="11"/>
      <c r="B8" s="14" t="s">
        <v>12</v>
      </c>
      <c r="C8" s="15">
        <f t="shared" si="0"/>
        <v>2839.6320000000001</v>
      </c>
      <c r="D8" s="15">
        <f>D23-D14-D11</f>
        <v>558.88199999999995</v>
      </c>
      <c r="E8" s="15">
        <f>E23-E14-E11</f>
        <v>1484.4050000000002</v>
      </c>
      <c r="F8" s="15">
        <f>F23-F14-F11</f>
        <v>796.3449999999998</v>
      </c>
    </row>
    <row r="9" spans="1:7" ht="20.25" customHeight="1" x14ac:dyDescent="0.25">
      <c r="A9" s="11"/>
      <c r="B9" s="14" t="s">
        <v>13</v>
      </c>
      <c r="C9" s="15">
        <f t="shared" si="0"/>
        <v>780.13700000000006</v>
      </c>
      <c r="D9" s="15">
        <f>D24</f>
        <v>734.74300000000005</v>
      </c>
      <c r="E9" s="15">
        <f>E24</f>
        <v>34.856000000000002</v>
      </c>
      <c r="F9" s="15">
        <f>F24-F12</f>
        <v>10.538</v>
      </c>
    </row>
    <row r="10" spans="1:7" ht="20.25" customHeight="1" x14ac:dyDescent="0.2">
      <c r="A10" s="11" t="s">
        <v>14</v>
      </c>
      <c r="B10" s="16" t="s">
        <v>15</v>
      </c>
      <c r="C10" s="13">
        <f t="shared" si="0"/>
        <v>1948.0473099999999</v>
      </c>
      <c r="D10" s="13"/>
      <c r="E10" s="13"/>
      <c r="F10" s="13">
        <f>'[1]46-ЭЭ'!F112</f>
        <v>1948.0473099999999</v>
      </c>
      <c r="G10" s="17"/>
    </row>
    <row r="11" spans="1:7" ht="20.25" customHeight="1" x14ac:dyDescent="0.25">
      <c r="A11" s="11"/>
      <c r="B11" s="14" t="s">
        <v>12</v>
      </c>
      <c r="C11" s="15">
        <f t="shared" si="0"/>
        <v>1947.56331</v>
      </c>
      <c r="D11" s="13"/>
      <c r="E11" s="13"/>
      <c r="F11" s="15">
        <f>F10-F12</f>
        <v>1947.56331</v>
      </c>
    </row>
    <row r="12" spans="1:7" ht="20.25" customHeight="1" x14ac:dyDescent="0.25">
      <c r="A12" s="11"/>
      <c r="B12" s="14" t="s">
        <v>13</v>
      </c>
      <c r="C12" s="15">
        <f t="shared" si="0"/>
        <v>0.48399999999999999</v>
      </c>
      <c r="D12" s="15"/>
      <c r="E12" s="15"/>
      <c r="F12" s="15">
        <f>([1]стр.23!I9+[1]стр.23!I10+[1]стр.23!I22+[1]стр.23!I23)/1000</f>
        <v>0.48399999999999999</v>
      </c>
    </row>
    <row r="13" spans="1:7" ht="20.25" customHeight="1" x14ac:dyDescent="0.2">
      <c r="A13" s="11" t="s">
        <v>16</v>
      </c>
      <c r="B13" s="16" t="s">
        <v>17</v>
      </c>
      <c r="C13" s="13">
        <f>+D13+E13+F13</f>
        <v>27.414999999999999</v>
      </c>
      <c r="D13" s="13"/>
      <c r="E13" s="13">
        <f>E14</f>
        <v>16.196000000000002</v>
      </c>
      <c r="F13" s="13">
        <f>F14</f>
        <v>11.218999999999999</v>
      </c>
    </row>
    <row r="14" spans="1:7" ht="20.25" customHeight="1" x14ac:dyDescent="0.25">
      <c r="A14" s="11"/>
      <c r="B14" s="14" t="s">
        <v>12</v>
      </c>
      <c r="C14" s="15">
        <f t="shared" si="0"/>
        <v>27.414999999999999</v>
      </c>
      <c r="D14" s="13"/>
      <c r="E14" s="15">
        <f>('[1]по тарифам '!F14)/1000</f>
        <v>16.196000000000002</v>
      </c>
      <c r="F14" s="15">
        <f>('[1]по тарифам '!F15+'[1]по тарифам '!F16)/1000</f>
        <v>11.218999999999999</v>
      </c>
    </row>
    <row r="15" spans="1:7" ht="72" customHeight="1" x14ac:dyDescent="0.2">
      <c r="A15" s="11" t="s">
        <v>18</v>
      </c>
      <c r="B15" s="18" t="s">
        <v>19</v>
      </c>
      <c r="C15" s="13">
        <f>+D15+E15+F15</f>
        <v>2356.2350000000001</v>
      </c>
      <c r="D15" s="13">
        <f>'[1]46-ЭЭ'!G155</f>
        <v>2356.2350000000001</v>
      </c>
      <c r="E15" s="13"/>
      <c r="F15" s="13"/>
    </row>
    <row r="16" spans="1:7" ht="42.75" x14ac:dyDescent="0.2">
      <c r="A16" s="19" t="s">
        <v>20</v>
      </c>
      <c r="B16" s="18" t="s">
        <v>21</v>
      </c>
      <c r="C16" s="13">
        <f t="shared" si="0"/>
        <v>1639.229</v>
      </c>
      <c r="D16" s="13">
        <f>'[1]46-ЭЭ'!D156</f>
        <v>486.17700000000002</v>
      </c>
      <c r="E16" s="13">
        <f>'[1]46-ЭЭ'!E156</f>
        <v>598.53499999999997</v>
      </c>
      <c r="F16" s="13">
        <f>'[1]46-ЭЭ'!F156</f>
        <v>554.51700000000005</v>
      </c>
    </row>
    <row r="17" spans="1:9" ht="20.25" customHeight="1" x14ac:dyDescent="0.25">
      <c r="A17" s="19"/>
      <c r="B17" s="14" t="s">
        <v>12</v>
      </c>
      <c r="C17" s="15">
        <f>+D17+E17+F17</f>
        <v>1431.9360000000001</v>
      </c>
      <c r="D17" s="15">
        <f>[1]стр.1!G22</f>
        <v>299.28899999999999</v>
      </c>
      <c r="E17" s="15">
        <f>[1]стр.1!H22</f>
        <v>578.13</v>
      </c>
      <c r="F17" s="15">
        <f>[1]стр.1!I22</f>
        <v>554.51700000000005</v>
      </c>
    </row>
    <row r="18" spans="1:9" ht="20.25" customHeight="1" x14ac:dyDescent="0.25">
      <c r="A18" s="19"/>
      <c r="B18" s="14" t="s">
        <v>13</v>
      </c>
      <c r="C18" s="15">
        <f t="shared" si="0"/>
        <v>196.245</v>
      </c>
      <c r="D18" s="15">
        <f>[1]стр.1!G20</f>
        <v>186.88800000000001</v>
      </c>
      <c r="E18" s="15">
        <f>[1]стр.1!H20</f>
        <v>9.3569999999999993</v>
      </c>
      <c r="F18" s="13"/>
    </row>
    <row r="19" spans="1:9" ht="20.25" customHeight="1" x14ac:dyDescent="0.25">
      <c r="A19" s="19"/>
      <c r="B19" s="20" t="s">
        <v>22</v>
      </c>
      <c r="C19" s="15">
        <f>+D19+E19+F19</f>
        <v>11.048</v>
      </c>
      <c r="D19" s="13"/>
      <c r="E19" s="15">
        <f>[1]стр.1!H24</f>
        <v>11.048</v>
      </c>
      <c r="F19" s="13"/>
    </row>
    <row r="20" spans="1:9" ht="20.25" customHeight="1" x14ac:dyDescent="0.2">
      <c r="A20" s="21"/>
      <c r="B20" s="22" t="s">
        <v>23</v>
      </c>
      <c r="C20" s="13">
        <f>C7+C10+C13+C15+C16</f>
        <v>9590.6953099999992</v>
      </c>
      <c r="D20" s="13">
        <f>D7+D10+D13+D15+D16</f>
        <v>4136.0370000000003</v>
      </c>
      <c r="E20" s="13">
        <f>E7+E10+E13+E15+E16</f>
        <v>2133.9920000000002</v>
      </c>
      <c r="F20" s="13">
        <f>F7+F10+F13+F15+F16</f>
        <v>3320.6663099999996</v>
      </c>
      <c r="H20" s="23"/>
      <c r="I20" s="23"/>
    </row>
    <row r="21" spans="1:9" ht="12" customHeight="1" x14ac:dyDescent="0.2"/>
    <row r="22" spans="1:9" hidden="1" x14ac:dyDescent="0.2">
      <c r="B22" s="24" t="s">
        <v>24</v>
      </c>
      <c r="C22" s="25">
        <f>D22+E22+F22</f>
        <v>9590.695310000001</v>
      </c>
      <c r="D22" s="25">
        <f>'[1]46-ЭЭ'!D157+'[1]46-ЭЭ'!G157</f>
        <v>4136.0370000000003</v>
      </c>
      <c r="E22" s="25">
        <f>'[1]46-ЭЭ'!E157</f>
        <v>2133.9920000000002</v>
      </c>
      <c r="F22" s="25">
        <f>'[1]46-ЭЭ'!F157</f>
        <v>3320.6663100000001</v>
      </c>
      <c r="I22" s="23"/>
    </row>
    <row r="23" spans="1:9" hidden="1" x14ac:dyDescent="0.2">
      <c r="B23" s="24" t="s">
        <v>25</v>
      </c>
      <c r="C23" s="26"/>
      <c r="D23" s="26">
        <f>[1]стр.23!F53/1000</f>
        <v>558.88199999999995</v>
      </c>
      <c r="E23" s="26">
        <f>[1]стр.23!G53/1000-[1]стр.1!C16</f>
        <v>1500.6010000000001</v>
      </c>
      <c r="F23" s="27">
        <f>[1]стр.23!H53/1000-[1]стр.1!C15</f>
        <v>2755.1273099999999</v>
      </c>
    </row>
    <row r="24" spans="1:9" hidden="1" x14ac:dyDescent="0.2">
      <c r="B24" s="24" t="s">
        <v>26</v>
      </c>
      <c r="C24" s="26">
        <f>[1]стр.23!E45/1000</f>
        <v>2356.2350000000001</v>
      </c>
      <c r="D24" s="26">
        <f>[1]стр.23!F56/1000</f>
        <v>734.74300000000005</v>
      </c>
      <c r="E24" s="26">
        <f>[1]стр.23!G56/1000</f>
        <v>34.856000000000002</v>
      </c>
      <c r="F24" s="26">
        <f>[1]стр.23!H56/1000</f>
        <v>11.022</v>
      </c>
    </row>
    <row r="25" spans="1:9" hidden="1" x14ac:dyDescent="0.2">
      <c r="C25" s="23">
        <f>C7+C10+C13+C15</f>
        <v>7951.4663099999998</v>
      </c>
    </row>
    <row r="27" spans="1:9" x14ac:dyDescent="0.2">
      <c r="A27" s="28"/>
      <c r="C27" s="29"/>
    </row>
    <row r="29" spans="1:9" x14ac:dyDescent="0.2">
      <c r="C29" s="23"/>
    </row>
    <row r="31" spans="1:9" s="30" customFormat="1" ht="14.25" x14ac:dyDescent="0.2"/>
    <row r="35" s="31" customFormat="1" ht="11.25" x14ac:dyDescent="0.2"/>
    <row r="36" s="31" customFormat="1" ht="11.25" x14ac:dyDescent="0.2"/>
  </sheetData>
  <mergeCells count="5">
    <mergeCell ref="A1:F1"/>
    <mergeCell ref="A2:F2"/>
    <mergeCell ref="A5:A6"/>
    <mergeCell ref="B5:B6"/>
    <mergeCell ref="C5:F5"/>
  </mergeCells>
  <pageMargins left="1.889763779527559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п.45"г"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Упорова Елена Евгеньевна</cp:lastModifiedBy>
  <dcterms:created xsi:type="dcterms:W3CDTF">2021-01-02T22:27:58Z</dcterms:created>
  <dcterms:modified xsi:type="dcterms:W3CDTF">2021-01-02T22:29:01Z</dcterms:modified>
</cp:coreProperties>
</file>