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0515" activeTab="0"/>
  </bookViews>
  <sheets>
    <sheet name="на сайт п.45&quot;г&quot;" sheetId="1" r:id="rId1"/>
  </sheets>
  <externalReferences>
    <externalReference r:id="rId4"/>
    <externalReference r:id="rId5"/>
  </externalReferences>
  <definedNames>
    <definedName name="org">'[2]Титульный'!$G$16</definedName>
  </definedNames>
  <calcPr fullCalcOnLoad="1"/>
</workbook>
</file>

<file path=xl/sharedStrings.xml><?xml version="1.0" encoding="utf-8"?>
<sst xmlns="http://schemas.openxmlformats.org/spreadsheetml/2006/main" count="30" uniqueCount="25">
  <si>
    <t xml:space="preserve">Объем фактического полезного отпуска электроэнергии и мощности по тарифным группам                                                                                   в разрезе территориальных сетевых организаций по уровням напряжения. </t>
  </si>
  <si>
    <t>март  2019 г.</t>
  </si>
  <si>
    <t>п.45"г"</t>
  </si>
  <si>
    <t>№ п.п.</t>
  </si>
  <si>
    <t>Группы потребителей</t>
  </si>
  <si>
    <t>Объем  полезного отпуска электроэнергии,                                          тыс. кВтч.</t>
  </si>
  <si>
    <t>всего</t>
  </si>
  <si>
    <t>СН-1</t>
  </si>
  <si>
    <t>СН-2</t>
  </si>
  <si>
    <t>НН</t>
  </si>
  <si>
    <t>1.</t>
  </si>
  <si>
    <t>Прочие   потребители</t>
  </si>
  <si>
    <t>ООО "Охинские электрические сети"</t>
  </si>
  <si>
    <t xml:space="preserve">ООО "РН-Сахалинморнефтегаз" </t>
  </si>
  <si>
    <t>2.</t>
  </si>
  <si>
    <t>Население</t>
  </si>
  <si>
    <t>3.</t>
  </si>
  <si>
    <t>Потребители, имеющие право на льготы</t>
  </si>
  <si>
    <t>4.</t>
  </si>
  <si>
    <t>Покупатели, энергоринимающие устройства которых присоеденены к электрическим сетям сетевых организаций через энергетические установки производителя электрической энергии</t>
  </si>
  <si>
    <t>5.</t>
  </si>
  <si>
    <t>Сетевые организаци, приобретающие электроэнергию для компенсации потерь в электрических сетях</t>
  </si>
  <si>
    <t>АО "Оборонэнерго"</t>
  </si>
  <si>
    <t>ИТОГО</t>
  </si>
  <si>
    <t>ПО +Потери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</si>
</sst>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8" fillId="0" borderId="6" applyNumberFormat="0" applyFill="0" applyAlignment="0" applyProtection="0"/>
    <xf numFmtId="0" fontId="39" fillId="43" borderId="0" applyNumberFormat="0" applyBorder="0" applyAlignment="0" applyProtection="0"/>
    <xf numFmtId="0" fontId="27" fillId="44" borderId="7" applyNumberFormat="0" applyFont="0" applyAlignment="0" applyProtection="0"/>
    <xf numFmtId="0" fontId="40" fillId="3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7" fillId="42" borderId="1" applyNumberFormat="0" applyAlignment="0" applyProtection="0"/>
    <xf numFmtId="0" fontId="40" fillId="39" borderId="8" applyNumberFormat="0" applyAlignment="0" applyProtection="0"/>
    <xf numFmtId="0" fontId="30" fillId="39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40" borderId="2" applyNumberFormat="0" applyAlignment="0" applyProtection="0"/>
    <xf numFmtId="0" fontId="41" fillId="0" borderId="0" applyNumberFormat="0" applyFill="0" applyBorder="0" applyAlignment="0" applyProtection="0"/>
    <xf numFmtId="0" fontId="39" fillId="43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44" borderId="7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4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2" fillId="0" borderId="10" xfId="108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vertical="top"/>
    </xf>
    <xf numFmtId="0" fontId="19" fillId="0" borderId="10" xfId="108" applyFont="1" applyFill="1" applyBorder="1">
      <alignment/>
      <protection/>
    </xf>
    <xf numFmtId="164" fontId="19" fillId="0" borderId="10" xfId="0" applyNumberFormat="1" applyFont="1" applyBorder="1" applyAlignment="1">
      <alignment/>
    </xf>
    <xf numFmtId="0" fontId="20" fillId="0" borderId="10" xfId="108" applyFont="1" applyFill="1" applyBorder="1" applyAlignment="1">
      <alignment horizontal="right"/>
      <protection/>
    </xf>
    <xf numFmtId="164" fontId="20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3" fontId="18" fillId="0" borderId="0" xfId="0" applyNumberFormat="1" applyFont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164" fontId="18" fillId="0" borderId="0" xfId="0" applyNumberFormat="1" applyFont="1" applyAlignment="1">
      <alignment/>
    </xf>
    <xf numFmtId="164" fontId="23" fillId="45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4" fillId="0" borderId="0" xfId="0" applyFont="1" applyAlignment="1">
      <alignment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10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3" xfId="99"/>
    <cellStyle name="Обычный 2 4" xfId="100"/>
    <cellStyle name="Обычный 2 5" xfId="101"/>
    <cellStyle name="Обычный 3" xfId="102"/>
    <cellStyle name="Обычный 3 2" xfId="103"/>
    <cellStyle name="Обычный 3 2 2" xfId="104"/>
    <cellStyle name="Обычный 3 2 3" xfId="105"/>
    <cellStyle name="Обычный 3 3" xfId="106"/>
    <cellStyle name="Обычный 6" xfId="107"/>
    <cellStyle name="Обычный_Табл электро - 03-04-2005гг" xfId="108"/>
    <cellStyle name="Плохой" xfId="109"/>
    <cellStyle name="Пояснение" xfId="110"/>
    <cellStyle name="Примечание" xfId="111"/>
    <cellStyle name="Percent" xfId="112"/>
    <cellStyle name="Процентный 2 2" xfId="113"/>
    <cellStyle name="Процентный 2 3" xfId="114"/>
    <cellStyle name="Процентный 2 4" xfId="115"/>
    <cellStyle name="Процентный 4" xfId="116"/>
    <cellStyle name="Процентный 5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19\&#1054;&#1090;&#1095;&#1077;&#1090;%20&#1079;&#1072;%20&#1084;&#1077;&#1089;&#1103;&#1094;-03.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19\&#1052;&#1086;&#1080;%20&#1076;&#1086;&#1082;&#1091;&#1084;&#1077;&#1085;&#1090;&#1099;\&#1053;&#1080;&#1082;&#1086;&#1083;&#1072;&#1077;&#1074;&#1072;\&#1054;&#1058;&#1063;&#1045;&#1058;&#1067;\&#1060;&#1086;&#1088;&#1084;&#1072;%2046\2006-2013\&#1060;&#1086;&#1088;&#1084;&#1072;%2046-&#1069;&#1069;%20-%202013\46EE.ST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р.1"/>
      <sheetName val="стр.2"/>
      <sheetName val="стр.3"/>
      <sheetName val="стр.4"/>
      <sheetName val="стр.5"/>
      <sheetName val="стр.6"/>
      <sheetName val="стр.7"/>
      <sheetName val="стр.8"/>
      <sheetName val="стр.9"/>
      <sheetName val="стр.10"/>
      <sheetName val="стр.11"/>
      <sheetName val="стр.12"/>
      <sheetName val="стр.13"/>
      <sheetName val="стр.14"/>
      <sheetName val="стр.15"/>
      <sheetName val="стр.16"/>
      <sheetName val="стр.17"/>
      <sheetName val="стр.18"/>
      <sheetName val="стр.19"/>
      <sheetName val="стр.20"/>
      <sheetName val="стр.21"/>
      <sheetName val="стр.22"/>
      <sheetName val="стр.23"/>
      <sheetName val="для ОДН"/>
      <sheetName val="ул.осв."/>
      <sheetName val="потери"/>
      <sheetName val="передача"/>
      <sheetName val="46-ЭЭ"/>
      <sheetName val="9-ПС"/>
      <sheetName val="РЭК надбавки на ДВ"/>
      <sheetName val="по тарифам "/>
      <sheetName val="средний тариф"/>
      <sheetName val="Отпуск ЭЭ"/>
      <sheetName val="на сайт п.45&quot;г&quot;"/>
      <sheetName val="на сайт п.52&quot;б&quot;"/>
      <sheetName val="5-Энерго"/>
      <sheetName val="Лист1"/>
      <sheetName val="Лист2"/>
    </sheetNames>
    <sheetDataSet>
      <sheetData sheetId="1">
        <row r="15">
          <cell r="C15">
            <v>1.493</v>
          </cell>
        </row>
        <row r="16">
          <cell r="C16">
            <v>368</v>
          </cell>
        </row>
        <row r="20">
          <cell r="G20">
            <v>10.64</v>
          </cell>
          <cell r="H20">
            <v>0.553</v>
          </cell>
        </row>
        <row r="22">
          <cell r="G22">
            <v>299.896</v>
          </cell>
          <cell r="H22">
            <v>579.303</v>
          </cell>
          <cell r="I22">
            <v>555.643</v>
          </cell>
        </row>
        <row r="24">
          <cell r="H24">
            <v>4.313</v>
          </cell>
        </row>
      </sheetData>
      <sheetData sheetId="23">
        <row r="9">
          <cell r="I9">
            <v>0</v>
          </cell>
        </row>
        <row r="10">
          <cell r="I10">
            <v>0</v>
          </cell>
        </row>
        <row r="22">
          <cell r="I22">
            <v>130</v>
          </cell>
        </row>
        <row r="23">
          <cell r="I23">
            <v>0</v>
          </cell>
        </row>
        <row r="45">
          <cell r="E45">
            <v>9339739</v>
          </cell>
        </row>
        <row r="53">
          <cell r="F53">
            <v>505944</v>
          </cell>
          <cell r="G53">
            <v>1896527</v>
          </cell>
          <cell r="H53">
            <v>2739032.6</v>
          </cell>
        </row>
        <row r="56">
          <cell r="F56">
            <v>565377</v>
          </cell>
          <cell r="G56">
            <v>46816</v>
          </cell>
          <cell r="H56">
            <v>11713</v>
          </cell>
        </row>
      </sheetData>
      <sheetData sheetId="28">
        <row r="112">
          <cell r="F112">
            <v>1958.9276</v>
          </cell>
        </row>
        <row r="155">
          <cell r="G155">
            <v>9339.739</v>
          </cell>
        </row>
        <row r="156">
          <cell r="D156">
            <v>310.536</v>
          </cell>
          <cell r="E156">
            <v>584.169</v>
          </cell>
          <cell r="F156">
            <v>555.643</v>
          </cell>
        </row>
        <row r="157">
          <cell r="D157">
            <v>1381.857</v>
          </cell>
          <cell r="E157">
            <v>2159.512</v>
          </cell>
          <cell r="F157">
            <v>3304.8956</v>
          </cell>
          <cell r="G157">
            <v>9339.739</v>
          </cell>
        </row>
      </sheetData>
      <sheetData sheetId="31">
        <row r="15">
          <cell r="F15">
            <v>16802</v>
          </cell>
        </row>
        <row r="16">
          <cell r="F16">
            <v>2109</v>
          </cell>
        </row>
        <row r="17">
          <cell r="F17">
            <v>5123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  <sheetName val="46EE.ST(v1.0)"/>
    </sheetNames>
    <sheetDataSet>
      <sheetData sheetId="2">
        <row r="16">
          <cell r="G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0">
      <selection activeCell="K18" sqref="K18"/>
    </sheetView>
  </sheetViews>
  <sheetFormatPr defaultColWidth="9.140625" defaultRowHeight="12.75"/>
  <cols>
    <col min="1" max="1" width="6.7109375" style="1" customWidth="1"/>
    <col min="2" max="2" width="45.28125" style="1" customWidth="1"/>
    <col min="3" max="6" width="13.140625" style="1" customWidth="1"/>
    <col min="7" max="7" width="9.140625" style="1" customWidth="1"/>
    <col min="8" max="8" width="0" style="1" hidden="1" customWidth="1"/>
    <col min="9" max="16384" width="9.140625" style="1" customWidth="1"/>
  </cols>
  <sheetData>
    <row r="1" ht="12.75">
      <c r="F1" s="2"/>
    </row>
    <row r="2" spans="1:6" s="4" customFormat="1" ht="37.5" customHeight="1">
      <c r="A2" s="3" t="s">
        <v>0</v>
      </c>
      <c r="B2" s="3"/>
      <c r="C2" s="3"/>
      <c r="D2" s="3"/>
      <c r="E2" s="3"/>
      <c r="F2" s="3"/>
    </row>
    <row r="3" spans="1:6" ht="14.25">
      <c r="A3" s="5" t="s">
        <v>1</v>
      </c>
      <c r="B3" s="5"/>
      <c r="C3" s="5"/>
      <c r="D3" s="5"/>
      <c r="E3" s="5"/>
      <c r="F3" s="5"/>
    </row>
    <row r="4" ht="15">
      <c r="A4" s="4" t="s">
        <v>2</v>
      </c>
    </row>
    <row r="6" spans="1:6" ht="35.25" customHeight="1">
      <c r="A6" s="6" t="s">
        <v>3</v>
      </c>
      <c r="B6" s="7" t="s">
        <v>4</v>
      </c>
      <c r="C6" s="8" t="s">
        <v>5</v>
      </c>
      <c r="D6" s="8"/>
      <c r="E6" s="8"/>
      <c r="F6" s="8"/>
    </row>
    <row r="7" spans="1:6" ht="15">
      <c r="A7" s="6"/>
      <c r="B7" s="9"/>
      <c r="C7" s="10" t="s">
        <v>6</v>
      </c>
      <c r="D7" s="11" t="s">
        <v>7</v>
      </c>
      <c r="E7" s="11" t="s">
        <v>8</v>
      </c>
      <c r="F7" s="11" t="s">
        <v>9</v>
      </c>
    </row>
    <row r="8" spans="1:6" ht="20.25" customHeight="1">
      <c r="A8" s="12" t="s">
        <v>10</v>
      </c>
      <c r="B8" s="13" t="s">
        <v>11</v>
      </c>
      <c r="C8" s="14">
        <f aca="true" t="shared" si="0" ref="C8:C20">+D8+E8+F8</f>
        <v>3412.9550000000004</v>
      </c>
      <c r="D8" s="14">
        <f>D9+D10</f>
        <v>1071.321</v>
      </c>
      <c r="E8" s="14">
        <f>E9+E10</f>
        <v>1558.5410000000002</v>
      </c>
      <c r="F8" s="14">
        <f>F9+F10</f>
        <v>783.0930000000002</v>
      </c>
    </row>
    <row r="9" spans="1:6" ht="20.25" customHeight="1">
      <c r="A9" s="12"/>
      <c r="B9" s="15" t="s">
        <v>12</v>
      </c>
      <c r="C9" s="16">
        <f t="shared" si="0"/>
        <v>2789.179</v>
      </c>
      <c r="D9" s="16">
        <f>D24-D15-D12</f>
        <v>505.944</v>
      </c>
      <c r="E9" s="16">
        <f>E24-E15-E12</f>
        <v>1511.7250000000001</v>
      </c>
      <c r="F9" s="16">
        <f>F24-F15-F12</f>
        <v>771.5100000000002</v>
      </c>
    </row>
    <row r="10" spans="1:6" ht="20.25" customHeight="1">
      <c r="A10" s="12"/>
      <c r="B10" s="15" t="s">
        <v>13</v>
      </c>
      <c r="C10" s="16">
        <f t="shared" si="0"/>
        <v>623.776</v>
      </c>
      <c r="D10" s="16">
        <f>D25</f>
        <v>565.377</v>
      </c>
      <c r="E10" s="16">
        <f>E25</f>
        <v>46.816</v>
      </c>
      <c r="F10" s="16">
        <f>F25-F13</f>
        <v>11.582999999999998</v>
      </c>
    </row>
    <row r="11" spans="1:7" ht="20.25" customHeight="1">
      <c r="A11" s="12" t="s">
        <v>14</v>
      </c>
      <c r="B11" s="17" t="s">
        <v>15</v>
      </c>
      <c r="C11" s="14">
        <f t="shared" si="0"/>
        <v>1958.9276</v>
      </c>
      <c r="D11" s="14"/>
      <c r="E11" s="14"/>
      <c r="F11" s="14">
        <f>'[1]46-ЭЭ'!F112</f>
        <v>1958.9276</v>
      </c>
      <c r="G11" s="18"/>
    </row>
    <row r="12" spans="1:6" ht="20.25" customHeight="1">
      <c r="A12" s="12"/>
      <c r="B12" s="15" t="s">
        <v>12</v>
      </c>
      <c r="C12" s="16">
        <f t="shared" si="0"/>
        <v>1958.7975999999999</v>
      </c>
      <c r="D12" s="14"/>
      <c r="E12" s="14"/>
      <c r="F12" s="16">
        <f>F11-F13</f>
        <v>1958.7975999999999</v>
      </c>
    </row>
    <row r="13" spans="1:6" ht="20.25" customHeight="1">
      <c r="A13" s="12"/>
      <c r="B13" s="15" t="s">
        <v>13</v>
      </c>
      <c r="C13" s="16">
        <f t="shared" si="0"/>
        <v>0.13</v>
      </c>
      <c r="D13" s="16"/>
      <c r="E13" s="16"/>
      <c r="F13" s="16">
        <f>('[1]стр.23'!I9+'[1]стр.23'!I10+'[1]стр.23'!I22+'[1]стр.23'!I23)/1000</f>
        <v>0.13</v>
      </c>
    </row>
    <row r="14" spans="1:6" ht="20.25" customHeight="1">
      <c r="A14" s="12" t="s">
        <v>16</v>
      </c>
      <c r="B14" s="17" t="s">
        <v>17</v>
      </c>
      <c r="C14" s="14">
        <f t="shared" si="0"/>
        <v>24.034</v>
      </c>
      <c r="D14" s="14"/>
      <c r="E14" s="14">
        <f>E15</f>
        <v>16.802</v>
      </c>
      <c r="F14" s="14">
        <f>F15</f>
        <v>7.232</v>
      </c>
    </row>
    <row r="15" spans="1:6" ht="20.25" customHeight="1">
      <c r="A15" s="12"/>
      <c r="B15" s="15" t="s">
        <v>12</v>
      </c>
      <c r="C15" s="16">
        <f t="shared" si="0"/>
        <v>24.034</v>
      </c>
      <c r="D15" s="14"/>
      <c r="E15" s="16">
        <f>('[1]по тарифам '!F15)/1000</f>
        <v>16.802</v>
      </c>
      <c r="F15" s="16">
        <f>('[1]по тарифам '!F16+'[1]по тарифам '!F17)/1000</f>
        <v>7.232</v>
      </c>
    </row>
    <row r="16" spans="1:6" ht="72" customHeight="1">
      <c r="A16" s="12" t="s">
        <v>18</v>
      </c>
      <c r="B16" s="19" t="s">
        <v>19</v>
      </c>
      <c r="C16" s="14">
        <f t="shared" si="0"/>
        <v>9339.739</v>
      </c>
      <c r="D16" s="14">
        <f>'[1]46-ЭЭ'!G155</f>
        <v>9339.739</v>
      </c>
      <c r="E16" s="14"/>
      <c r="F16" s="14"/>
    </row>
    <row r="17" spans="1:6" ht="42.75">
      <c r="A17" s="20" t="s">
        <v>20</v>
      </c>
      <c r="B17" s="19" t="s">
        <v>21</v>
      </c>
      <c r="C17" s="14">
        <f t="shared" si="0"/>
        <v>1450.348</v>
      </c>
      <c r="D17" s="14">
        <f>'[1]46-ЭЭ'!D156</f>
        <v>310.536</v>
      </c>
      <c r="E17" s="14">
        <f>'[1]46-ЭЭ'!E156</f>
        <v>584.169</v>
      </c>
      <c r="F17" s="14">
        <f>'[1]46-ЭЭ'!F156</f>
        <v>555.643</v>
      </c>
    </row>
    <row r="18" spans="1:6" ht="20.25" customHeight="1">
      <c r="A18" s="20"/>
      <c r="B18" s="15" t="s">
        <v>12</v>
      </c>
      <c r="C18" s="16">
        <f t="shared" si="0"/>
        <v>1434.842</v>
      </c>
      <c r="D18" s="16">
        <f>'[1]стр.1'!G22</f>
        <v>299.896</v>
      </c>
      <c r="E18" s="16">
        <f>'[1]стр.1'!H22</f>
        <v>579.303</v>
      </c>
      <c r="F18" s="16">
        <f>'[1]стр.1'!I22</f>
        <v>555.643</v>
      </c>
    </row>
    <row r="19" spans="1:6" ht="20.25" customHeight="1">
      <c r="A19" s="20"/>
      <c r="B19" s="15" t="s">
        <v>13</v>
      </c>
      <c r="C19" s="16">
        <f t="shared" si="0"/>
        <v>11.193000000000001</v>
      </c>
      <c r="D19" s="16">
        <f>'[1]стр.1'!G20</f>
        <v>10.64</v>
      </c>
      <c r="E19" s="16">
        <f>'[1]стр.1'!H20</f>
        <v>0.553</v>
      </c>
      <c r="F19" s="14"/>
    </row>
    <row r="20" spans="1:6" ht="20.25" customHeight="1">
      <c r="A20" s="20"/>
      <c r="B20" s="21" t="s">
        <v>22</v>
      </c>
      <c r="C20" s="16">
        <f t="shared" si="0"/>
        <v>4.313</v>
      </c>
      <c r="D20" s="14"/>
      <c r="E20" s="16">
        <f>'[1]стр.1'!H24</f>
        <v>4.313</v>
      </c>
      <c r="F20" s="14"/>
    </row>
    <row r="21" spans="1:8" ht="20.25" customHeight="1">
      <c r="A21" s="22"/>
      <c r="B21" s="23" t="s">
        <v>23</v>
      </c>
      <c r="C21" s="14">
        <f>C8+C11+C14+C16+C17</f>
        <v>16186.0036</v>
      </c>
      <c r="D21" s="14">
        <f>D8+D11+D14+D16+D17</f>
        <v>10721.596</v>
      </c>
      <c r="E21" s="14">
        <f>E8+E11+E14+E16+E17</f>
        <v>2159.512</v>
      </c>
      <c r="F21" s="14">
        <f>F8+F11+F14+F16+F17</f>
        <v>3304.8956000000003</v>
      </c>
      <c r="H21" s="24">
        <f>SUM(D21:F21)</f>
        <v>16186.0036</v>
      </c>
    </row>
    <row r="22" ht="12" customHeight="1"/>
    <row r="23" spans="2:6" ht="12.75" hidden="1">
      <c r="B23" s="2" t="s">
        <v>24</v>
      </c>
      <c r="C23" s="25">
        <f>D23+E23+F23</f>
        <v>16186.0036</v>
      </c>
      <c r="D23" s="25">
        <f>'[1]46-ЭЭ'!D157+'[1]46-ЭЭ'!G157</f>
        <v>10721.596</v>
      </c>
      <c r="E23" s="25">
        <f>'[1]46-ЭЭ'!E157</f>
        <v>2159.512</v>
      </c>
      <c r="F23" s="25">
        <f>'[1]46-ЭЭ'!F157</f>
        <v>3304.8956</v>
      </c>
    </row>
    <row r="24" spans="4:6" ht="12.75" hidden="1">
      <c r="D24" s="1">
        <f>'[1]стр.23'!F53/1000</f>
        <v>505.944</v>
      </c>
      <c r="E24" s="1">
        <f>'[1]стр.23'!G53/1000-'[1]стр.1'!C16</f>
        <v>1528.527</v>
      </c>
      <c r="F24" s="1">
        <f>'[1]стр.23'!H53/1000-'[1]стр.1'!C15</f>
        <v>2737.5396</v>
      </c>
    </row>
    <row r="25" spans="3:6" ht="12.75" hidden="1">
      <c r="C25" s="1">
        <f>'[1]стр.23'!E45/1000</f>
        <v>9339.739</v>
      </c>
      <c r="D25" s="24">
        <f>'[1]стр.23'!F56/1000</f>
        <v>565.377</v>
      </c>
      <c r="E25" s="24">
        <f>'[1]стр.23'!G56/1000</f>
        <v>46.816</v>
      </c>
      <c r="F25" s="24">
        <f>'[1]стр.23'!H56/1000</f>
        <v>11.713</v>
      </c>
    </row>
    <row r="26" ht="12.75" hidden="1">
      <c r="C26" s="24">
        <f>C8+C11+C14+C16</f>
        <v>14735.6556</v>
      </c>
    </row>
    <row r="28" ht="12.75">
      <c r="A28" s="26"/>
    </row>
    <row r="32" s="27" customFormat="1" ht="14.25"/>
    <row r="36" s="28" customFormat="1" ht="11.25"/>
    <row r="37" s="28" customFormat="1" ht="11.25"/>
  </sheetData>
  <sheetProtection/>
  <mergeCells count="5">
    <mergeCell ref="A2:F2"/>
    <mergeCell ref="A3:F3"/>
    <mergeCell ref="A6:A7"/>
    <mergeCell ref="B6:B7"/>
    <mergeCell ref="C6:F6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Electro1</dc:creator>
  <cp:keywords/>
  <dc:description/>
  <cp:lastModifiedBy>Electro1</cp:lastModifiedBy>
  <dcterms:created xsi:type="dcterms:W3CDTF">2019-04-04T00:20:33Z</dcterms:created>
  <dcterms:modified xsi:type="dcterms:W3CDTF">2019-04-04T00:21:42Z</dcterms:modified>
  <cp:category/>
  <cp:version/>
  <cp:contentType/>
  <cp:contentStatus/>
</cp:coreProperties>
</file>